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<sst xmlns="http://schemas.openxmlformats.org/spreadsheetml/2006/main" count="47">
  <si>
    <t>新大楼更换防火门清单表</t>
  </si>
  <si>
    <t>编号</t>
  </si>
  <si>
    <t>分布分项名称</t>
  </si>
  <si>
    <t>单位</t>
  </si>
  <si>
    <t>数量</t>
  </si>
  <si>
    <t>备注</t>
  </si>
  <si>
    <t>拆除原木质防火门</t>
  </si>
  <si>
    <t>樘</t>
  </si>
  <si>
    <t>拆除人工费含垃圾清运</t>
  </si>
  <si>
    <t>定制钢质防火门</t>
  </si>
  <si>
    <t>m²</t>
  </si>
  <si>
    <t>门扇1.0厚、框1.5厚、填充物珍珠岩</t>
  </si>
  <si>
    <t>灌浆</t>
  </si>
  <si>
    <t>备注：以上工作量为预估量，具体需现场测量，质保一年。验收合格后送外审（实际付款价格以审计为准）</t>
  </si>
  <si>
    <t>清单</t>
  </si>
  <si>
    <t>已做清单</t>
  </si>
  <si>
    <t>序号</t>
  </si>
  <si>
    <t>名称</t>
  </si>
  <si>
    <t>单价</t>
  </si>
  <si>
    <t>合价</t>
  </si>
  <si>
    <t>大门头字马克思主义学院字</t>
  </si>
  <si>
    <t>m2</t>
  </si>
  <si>
    <t>拉丝钛金牌</t>
  </si>
  <si>
    <t>个</t>
  </si>
  <si>
    <t>50+70</t>
  </si>
  <si>
    <t>大门头字马克思主义学院字17mmPVC+2mm面层亚克力</t>
  </si>
  <si>
    <t>字大小0.51*0.61+0.51*0.65+0.54*0.55+0.67*0.49+0.57*0.58+0.5*0.68+0.31*0.58</t>
  </si>
  <si>
    <t>60+80</t>
  </si>
  <si>
    <t>一楼软膜灯箱2.8*1.2*2</t>
  </si>
  <si>
    <t>8mm透明亚克力+2mm面层</t>
  </si>
  <si>
    <t>安装+字模+脚手架</t>
  </si>
  <si>
    <t>项</t>
  </si>
  <si>
    <t>背景墙亚克力</t>
  </si>
  <si>
    <t>m</t>
  </si>
  <si>
    <t>习语录2.2*1.1*3</t>
  </si>
  <si>
    <t>2mm亚克力覆移门画+12mmPVC</t>
  </si>
  <si>
    <t>标志</t>
  </si>
  <si>
    <t>8mm透明亚克力+2mm面层UV</t>
  </si>
  <si>
    <t>政务公开1*0.8</t>
  </si>
  <si>
    <t>安装及脚手架费</t>
  </si>
  <si>
    <t>门牌1.2*0.8</t>
  </si>
  <si>
    <t>一楼软膜灯箱2.8*1.5*2</t>
  </si>
  <si>
    <t>小计</t>
  </si>
  <si>
    <t>1.2*1.5</t>
  </si>
  <si>
    <t xml:space="preserve"> </t>
  </si>
  <si>
    <t>2楼~5楼软膜灯箱2.1*1.2</t>
  </si>
  <si>
    <t xml:space="preserve">
手机:
邮箱：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</si>
</sst>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5" fillId="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F8" sqref="F8"/>
    </sheetView>
  </sheetViews>
  <sheetFormatPr defaultColWidth="9" defaultRowHeight="13.5" outlineLevelRow="5" outlineLevelCol="4"/>
  <cols>
    <col min="1" max="1" width="8.875" customWidth="1"/>
    <col min="2" max="2" width="27.375" style="9" customWidth="1"/>
    <col min="3" max="3" width="9.125" style="10" customWidth="1"/>
    <col min="4" max="4" width="13.875" style="10" customWidth="1"/>
    <col min="5" max="5" width="60.5" customWidth="1"/>
  </cols>
  <sheetData>
    <row r="1" s="1" customFormat="1" ht="41.1" customHeight="1" spans="1:5">
      <c r="A1" s="11" t="s">
        <v>0</v>
      </c>
      <c r="B1" s="12"/>
      <c r="C1" s="11"/>
      <c r="D1" s="11"/>
      <c r="E1" s="11"/>
    </row>
    <row r="2" s="1" customFormat="1" ht="23.1" customHeight="1" outlineLevel="1" spans="1:5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</row>
    <row r="3" s="1" customFormat="1" ht="29.25" customHeight="1" outlineLevel="1" spans="1:5">
      <c r="A3" s="2">
        <v>1</v>
      </c>
      <c r="B3" s="3" t="s">
        <v>6</v>
      </c>
      <c r="C3" s="2" t="s">
        <v>7</v>
      </c>
      <c r="D3" s="2">
        <v>15</v>
      </c>
      <c r="E3" s="2" t="s">
        <v>8</v>
      </c>
    </row>
    <row r="4" s="1" customFormat="1" ht="29.25" customHeight="1" outlineLevel="1" spans="1:5">
      <c r="A4" s="2">
        <v>2</v>
      </c>
      <c r="B4" s="3" t="s">
        <v>9</v>
      </c>
      <c r="C4" s="2" t="s">
        <v>10</v>
      </c>
      <c r="D4" s="2">
        <v>15</v>
      </c>
      <c r="E4" s="2" t="s">
        <v>11</v>
      </c>
    </row>
    <row r="5" s="1" customFormat="1" ht="29.25" customHeight="1" outlineLevel="1" spans="1:5">
      <c r="A5" s="2">
        <v>3</v>
      </c>
      <c r="B5" s="3" t="s">
        <v>12</v>
      </c>
      <c r="C5" s="2" t="s">
        <v>7</v>
      </c>
      <c r="D5" s="2">
        <v>15</v>
      </c>
      <c r="E5" s="2"/>
    </row>
    <row r="6" s="1" customFormat="1" ht="41" customHeight="1" spans="1:5">
      <c r="A6" s="15" t="s">
        <v>13</v>
      </c>
      <c r="B6" s="16"/>
      <c r="C6" s="16"/>
      <c r="D6" s="16"/>
      <c r="E6" s="17"/>
    </row>
  </sheetData>
  <mergeCells count="2">
    <mergeCell ref="A1:E1"/>
    <mergeCell ref="A6:E6"/>
  </mergeCells>
  <printOptions horizontalCentered="1"/>
  <pageMargins left="0.388888888888889" right="0.286805555555556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opLeftCell="J1" workbookViewId="0">
      <selection activeCell="N14" sqref="N14"/>
    </sheetView>
  </sheetViews>
  <sheetFormatPr defaultColWidth="9" defaultRowHeight="13.5"/>
  <cols>
    <col min="1" max="1" width="7.125" customWidth="1"/>
    <col min="2" max="2" width="29.875" customWidth="1"/>
    <col min="3" max="3" width="6.75" customWidth="1"/>
    <col min="7" max="7" width="25.875" customWidth="1"/>
    <col min="8" max="8" width="5.5" customWidth="1"/>
    <col min="9" max="9" width="7.375" customWidth="1"/>
    <col min="10" max="10" width="7.125" customWidth="1"/>
    <col min="11" max="11" width="29.875" customWidth="1"/>
    <col min="12" max="12" width="6.75" customWidth="1"/>
    <col min="16" max="16" width="25.875" customWidth="1"/>
    <col min="17" max="17" width="7.125" customWidth="1"/>
    <col min="18" max="18" width="47.5" customWidth="1"/>
    <col min="19" max="19" width="6.75" customWidth="1"/>
    <col min="22" max="22" width="9.375"/>
    <col min="23" max="23" width="25.875" customWidth="1"/>
  </cols>
  <sheetData>
    <row r="1" s="1" customFormat="1" ht="30" customHeight="1" spans="1:17">
      <c r="A1" s="1" t="s">
        <v>14</v>
      </c>
      <c r="J1" s="1" t="s">
        <v>15</v>
      </c>
      <c r="Q1" s="1" t="s">
        <v>14</v>
      </c>
    </row>
    <row r="2" s="1" customFormat="1" ht="30" customHeight="1" spans="1:23">
      <c r="A2" s="2" t="s">
        <v>16</v>
      </c>
      <c r="B2" s="2" t="s">
        <v>17</v>
      </c>
      <c r="C2" s="2" t="s">
        <v>3</v>
      </c>
      <c r="D2" s="2" t="s">
        <v>4</v>
      </c>
      <c r="E2" s="2" t="s">
        <v>18</v>
      </c>
      <c r="F2" s="2" t="s">
        <v>19</v>
      </c>
      <c r="G2" s="2" t="s">
        <v>5</v>
      </c>
      <c r="J2" s="2" t="s">
        <v>16</v>
      </c>
      <c r="K2" s="2" t="s">
        <v>17</v>
      </c>
      <c r="L2" s="2" t="s">
        <v>3</v>
      </c>
      <c r="M2" s="2" t="s">
        <v>4</v>
      </c>
      <c r="N2" s="2" t="s">
        <v>18</v>
      </c>
      <c r="O2" s="2" t="s">
        <v>19</v>
      </c>
      <c r="P2" s="2" t="s">
        <v>5</v>
      </c>
      <c r="Q2" s="2" t="s">
        <v>16</v>
      </c>
      <c r="R2" s="2" t="s">
        <v>17</v>
      </c>
      <c r="S2" s="2" t="s">
        <v>3</v>
      </c>
      <c r="T2" s="2" t="s">
        <v>4</v>
      </c>
      <c r="U2" s="2" t="s">
        <v>18</v>
      </c>
      <c r="V2" s="2" t="s">
        <v>19</v>
      </c>
      <c r="W2" s="2" t="s">
        <v>5</v>
      </c>
    </row>
    <row r="3" s="1" customFormat="1" ht="30" customHeight="1" spans="1:23">
      <c r="A3" s="2">
        <v>1</v>
      </c>
      <c r="B3" s="3" t="s">
        <v>20</v>
      </c>
      <c r="C3" s="2" t="s">
        <v>21</v>
      </c>
      <c r="D3" s="2">
        <f>0.78+0.975</f>
        <v>1.755</v>
      </c>
      <c r="E3" s="2">
        <v>220</v>
      </c>
      <c r="F3" s="2">
        <f>D3*E3</f>
        <v>386.1</v>
      </c>
      <c r="G3" s="2"/>
      <c r="I3" s="1">
        <f>0.6*0.6*7*220</f>
        <v>554.4</v>
      </c>
      <c r="J3" s="2">
        <v>1</v>
      </c>
      <c r="K3" s="3" t="s">
        <v>22</v>
      </c>
      <c r="L3" s="2" t="s">
        <v>23</v>
      </c>
      <c r="M3" s="2">
        <v>8</v>
      </c>
      <c r="N3" s="2">
        <v>190</v>
      </c>
      <c r="O3" s="2">
        <f>M3*N3</f>
        <v>1520</v>
      </c>
      <c r="P3" s="2" t="s">
        <v>24</v>
      </c>
      <c r="Q3" s="2">
        <v>1</v>
      </c>
      <c r="R3" s="3" t="s">
        <v>25</v>
      </c>
      <c r="S3" s="2" t="s">
        <v>21</v>
      </c>
      <c r="T3" s="2">
        <f>0.51*0.61+0.51*0.65+0.54*0.55+0.67*0.49+0.57*0.58+0.5*0.68+0.31*0.58</f>
        <v>2.1183</v>
      </c>
      <c r="U3" s="2">
        <v>260</v>
      </c>
      <c r="V3" s="5">
        <f>T3*U3</f>
        <v>550.758</v>
      </c>
      <c r="W3" s="6" t="s">
        <v>26</v>
      </c>
    </row>
    <row r="4" s="1" customFormat="1" ht="30" customHeight="1" spans="1:23">
      <c r="A4" s="2">
        <v>2</v>
      </c>
      <c r="B4" s="3" t="s">
        <v>22</v>
      </c>
      <c r="C4" s="2" t="s">
        <v>23</v>
      </c>
      <c r="D4" s="2">
        <v>8</v>
      </c>
      <c r="E4" s="2">
        <v>200</v>
      </c>
      <c r="F4" s="2">
        <f t="shared" ref="F4:F10" si="0">D4*E4</f>
        <v>1600</v>
      </c>
      <c r="G4" s="2" t="s">
        <v>27</v>
      </c>
      <c r="J4" s="2">
        <v>2</v>
      </c>
      <c r="K4" s="3" t="s">
        <v>28</v>
      </c>
      <c r="L4" s="2" t="s">
        <v>21</v>
      </c>
      <c r="M4" s="2">
        <f>2.8*1.2*2</f>
        <v>6.72</v>
      </c>
      <c r="N4" s="2">
        <v>260</v>
      </c>
      <c r="O4" s="2">
        <f>M4*N4</f>
        <v>1747.2</v>
      </c>
      <c r="P4" s="2" t="s">
        <v>29</v>
      </c>
      <c r="Q4" s="2">
        <v>2</v>
      </c>
      <c r="R4" s="3" t="s">
        <v>30</v>
      </c>
      <c r="S4" s="2" t="s">
        <v>31</v>
      </c>
      <c r="T4" s="2">
        <v>1</v>
      </c>
      <c r="U4" s="2">
        <v>450</v>
      </c>
      <c r="V4" s="5">
        <f>T4*U4</f>
        <v>450</v>
      </c>
      <c r="W4" s="7"/>
    </row>
    <row r="5" s="1" customFormat="1" ht="30" customHeight="1" spans="1:23">
      <c r="A5" s="2">
        <v>3</v>
      </c>
      <c r="B5" s="3" t="s">
        <v>32</v>
      </c>
      <c r="C5" s="2" t="s">
        <v>33</v>
      </c>
      <c r="D5" s="2">
        <f>0.24*6+0.05*21+0.3*7+0.1*15</f>
        <v>6.09</v>
      </c>
      <c r="E5" s="2">
        <v>120</v>
      </c>
      <c r="F5" s="2">
        <f t="shared" si="0"/>
        <v>730.8</v>
      </c>
      <c r="G5" s="2" t="s">
        <v>29</v>
      </c>
      <c r="J5" s="2">
        <v>3</v>
      </c>
      <c r="K5" s="3" t="s">
        <v>34</v>
      </c>
      <c r="L5" s="2" t="s">
        <v>21</v>
      </c>
      <c r="M5" s="2">
        <f>2.2*1.1*3</f>
        <v>7.26</v>
      </c>
      <c r="N5" s="2">
        <v>190</v>
      </c>
      <c r="O5" s="2">
        <f>M5*N5</f>
        <v>1379.4</v>
      </c>
      <c r="P5" s="2" t="s">
        <v>35</v>
      </c>
      <c r="Q5" s="2"/>
      <c r="R5" s="3"/>
      <c r="S5" s="2"/>
      <c r="T5" s="2"/>
      <c r="U5" s="2"/>
      <c r="V5" s="5">
        <f>SUM(V3:V4)</f>
        <v>1000.758</v>
      </c>
      <c r="W5" s="8"/>
    </row>
    <row r="6" s="1" customFormat="1" ht="30" customHeight="1" spans="1:23">
      <c r="A6" s="2">
        <v>4</v>
      </c>
      <c r="B6" s="3" t="s">
        <v>36</v>
      </c>
      <c r="C6" s="2" t="s">
        <v>33</v>
      </c>
      <c r="D6" s="2">
        <v>0.3</v>
      </c>
      <c r="E6" s="2">
        <v>180</v>
      </c>
      <c r="F6" s="2">
        <f t="shared" si="0"/>
        <v>54</v>
      </c>
      <c r="G6" s="2" t="s">
        <v>37</v>
      </c>
      <c r="J6" s="2">
        <v>4</v>
      </c>
      <c r="K6" s="3" t="s">
        <v>38</v>
      </c>
      <c r="L6" s="2" t="s">
        <v>21</v>
      </c>
      <c r="M6" s="2">
        <v>0.8</v>
      </c>
      <c r="N6" s="2">
        <v>190</v>
      </c>
      <c r="O6" s="2">
        <f>M6*N6</f>
        <v>152</v>
      </c>
      <c r="P6" s="2" t="s">
        <v>35</v>
      </c>
      <c r="Q6" s="2"/>
      <c r="R6" s="3"/>
      <c r="S6" s="2"/>
      <c r="T6" s="2"/>
      <c r="U6" s="2"/>
      <c r="V6" s="2">
        <f>T6*U6</f>
        <v>0</v>
      </c>
      <c r="W6" s="2"/>
    </row>
    <row r="7" s="1" customFormat="1" ht="30" customHeight="1" spans="1:23">
      <c r="A7" s="2">
        <v>5</v>
      </c>
      <c r="B7" s="3" t="s">
        <v>39</v>
      </c>
      <c r="C7" s="2" t="s">
        <v>31</v>
      </c>
      <c r="D7" s="2">
        <v>1</v>
      </c>
      <c r="E7" s="2">
        <v>600</v>
      </c>
      <c r="F7" s="2">
        <f t="shared" si="0"/>
        <v>600</v>
      </c>
      <c r="G7" s="2"/>
      <c r="J7" s="2">
        <v>5</v>
      </c>
      <c r="K7" s="3" t="s">
        <v>40</v>
      </c>
      <c r="L7" s="2" t="s">
        <v>21</v>
      </c>
      <c r="M7" s="2">
        <v>0.96</v>
      </c>
      <c r="N7" s="2">
        <v>190</v>
      </c>
      <c r="O7" s="2">
        <f>M7*N7</f>
        <v>182.4</v>
      </c>
      <c r="P7" s="2" t="s">
        <v>35</v>
      </c>
      <c r="Q7" s="2"/>
      <c r="R7" s="3"/>
      <c r="S7" s="2"/>
      <c r="T7" s="2"/>
      <c r="U7" s="2"/>
      <c r="V7" s="2"/>
      <c r="W7" s="2"/>
    </row>
    <row r="8" s="1" customFormat="1" ht="30" customHeight="1" spans="1:23">
      <c r="A8" s="2">
        <v>6</v>
      </c>
      <c r="B8" s="3" t="s">
        <v>41</v>
      </c>
      <c r="C8" s="2" t="s">
        <v>21</v>
      </c>
      <c r="D8" s="2">
        <f>2.8*1.5*2</f>
        <v>8.4</v>
      </c>
      <c r="E8" s="2">
        <v>260</v>
      </c>
      <c r="F8" s="2">
        <f t="shared" si="0"/>
        <v>2184</v>
      </c>
      <c r="G8" s="2"/>
      <c r="J8" s="2"/>
      <c r="K8" s="2" t="s">
        <v>42</v>
      </c>
      <c r="L8" s="2"/>
      <c r="M8" s="2"/>
      <c r="N8" s="2"/>
      <c r="O8" s="2">
        <f>SUM(O3:O7)</f>
        <v>4981</v>
      </c>
      <c r="P8" s="2"/>
      <c r="Q8" s="2"/>
      <c r="R8" s="3"/>
      <c r="S8" s="2"/>
      <c r="T8" s="2"/>
      <c r="U8" s="2"/>
      <c r="V8" s="2"/>
      <c r="W8" s="2"/>
    </row>
    <row r="9" s="1" customFormat="1" ht="30" customHeight="1" spans="1:23">
      <c r="A9" s="2">
        <v>7</v>
      </c>
      <c r="B9" s="3" t="s">
        <v>43</v>
      </c>
      <c r="C9" s="2" t="s">
        <v>21</v>
      </c>
      <c r="D9" s="2">
        <f>1.2*1.5</f>
        <v>1.8</v>
      </c>
      <c r="E9" s="2">
        <v>260</v>
      </c>
      <c r="F9" s="2">
        <f t="shared" si="0"/>
        <v>468</v>
      </c>
      <c r="G9" s="2"/>
      <c r="J9" s="2"/>
      <c r="K9" s="3"/>
      <c r="L9" s="2"/>
      <c r="M9" s="2"/>
      <c r="N9" s="2"/>
      <c r="O9" s="2"/>
      <c r="P9" s="2"/>
      <c r="Q9" s="2"/>
      <c r="R9" s="3"/>
      <c r="S9" s="2"/>
      <c r="T9" s="2" t="s">
        <v>44</v>
      </c>
      <c r="U9" s="2"/>
      <c r="V9" s="2"/>
      <c r="W9" s="2"/>
    </row>
    <row r="10" s="1" customFormat="1" ht="30" customHeight="1" spans="1:23">
      <c r="A10" s="2">
        <v>8</v>
      </c>
      <c r="B10" s="3" t="s">
        <v>45</v>
      </c>
      <c r="C10" s="2" t="s">
        <v>21</v>
      </c>
      <c r="D10" s="2">
        <f>2.1*1.2*8</f>
        <v>20.16</v>
      </c>
      <c r="E10" s="2">
        <v>260</v>
      </c>
      <c r="F10" s="2">
        <f t="shared" si="0"/>
        <v>5241.6</v>
      </c>
      <c r="G10" s="2"/>
      <c r="J10" s="2"/>
      <c r="K10" s="3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</row>
    <row r="11" s="1" customFormat="1" ht="30" customHeight="1" spans="1:23">
      <c r="A11" s="2"/>
      <c r="B11" s="2"/>
      <c r="C11" s="2"/>
      <c r="D11" s="2"/>
      <c r="E11" s="2"/>
      <c r="F11" s="2">
        <f>SUM(F3:F10)</f>
        <v>11264.5</v>
      </c>
      <c r="G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6" ht="54" spans="2:18">
      <c r="B16" s="4" t="s">
        <v>46</v>
      </c>
      <c r="K16" s="4"/>
      <c r="R16" s="4" t="s">
        <v>46</v>
      </c>
    </row>
  </sheetData>
  <mergeCells count="4">
    <mergeCell ref="A1:G1"/>
    <mergeCell ref="J1:P1"/>
    <mergeCell ref="Q1:W1"/>
    <mergeCell ref="W3:W5"/>
  </mergeCells>
  <pageMargins left="0.388888888888889" right="0.288888888888889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ZK-02</dc:creator>
  <cp:lastModifiedBy>Administrator</cp:lastModifiedBy>
  <dcterms:created xsi:type="dcterms:W3CDTF">2019-03-07T09:10:00Z</dcterms:created>
  <cp:lastPrinted>2019-10-12T11:18:00Z</cp:lastPrinted>
  <dcterms:modified xsi:type="dcterms:W3CDTF">2021-09-22T06:30:41Z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